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'Foglio1'!$A$1:$BB$87</definedName>
  </definedNames>
  <calcPr fullCalcOnLoad="1"/>
</workbook>
</file>

<file path=xl/sharedStrings.xml><?xml version="1.0" encoding="utf-8"?>
<sst xmlns="http://schemas.openxmlformats.org/spreadsheetml/2006/main" count="67" uniqueCount="26">
  <si>
    <t>H</t>
  </si>
  <si>
    <t>L</t>
  </si>
  <si>
    <t>base</t>
  </si>
  <si>
    <t>X</t>
  </si>
  <si>
    <t>2 x muro corto</t>
  </si>
  <si>
    <t>muro lungo</t>
  </si>
  <si>
    <t>pezzi cartella</t>
  </si>
  <si>
    <t>2 x piatti</t>
  </si>
  <si>
    <t>dorso</t>
  </si>
  <si>
    <t>muro corto</t>
  </si>
  <si>
    <t>PRIMO VASSOIO</t>
  </si>
  <si>
    <t>CARTELLA</t>
  </si>
  <si>
    <t>SECONDO VASSOIO</t>
  </si>
  <si>
    <t>BUCKRAM PER CARTELLA</t>
  </si>
  <si>
    <t>BUCKRAM PRIMO VASSOIO</t>
  </si>
  <si>
    <t>BUCKRAM SECONDO VASSOIO</t>
  </si>
  <si>
    <t>spessore cartone muri</t>
  </si>
  <si>
    <t>spessore base</t>
  </si>
  <si>
    <t>spessore tela</t>
  </si>
  <si>
    <t>H vol</t>
  </si>
  <si>
    <t>L vol</t>
  </si>
  <si>
    <t>SP vol</t>
  </si>
  <si>
    <t>A</t>
  </si>
  <si>
    <t>B</t>
  </si>
  <si>
    <t>primo vassoio A</t>
  </si>
  <si>
    <t>secondo vassoio 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</si>
</sst>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1" borderId="1" xfId="0" applyFont="1" applyFill="1" applyBorder="1" applyAlignment="1">
      <alignment horizontal="center"/>
    </xf>
    <xf numFmtId="0" fontId="2" fillId="1" borderId="0" xfId="0" applyFont="1" applyFill="1" applyBorder="1" applyAlignment="1">
      <alignment/>
    </xf>
    <xf numFmtId="0" fontId="2" fillId="1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1" borderId="2" xfId="0" applyFont="1" applyFill="1" applyBorder="1" applyAlignment="1">
      <alignment/>
    </xf>
    <xf numFmtId="0" fontId="2" fillId="1" borderId="3" xfId="0" applyFont="1" applyFill="1" applyBorder="1" applyAlignment="1">
      <alignment/>
    </xf>
    <xf numFmtId="0" fontId="2" fillId="1" borderId="4" xfId="0" applyFont="1" applyFill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1" borderId="6" xfId="0" applyFont="1" applyFill="1" applyBorder="1" applyAlignment="1">
      <alignment/>
    </xf>
    <xf numFmtId="0" fontId="2" fillId="1" borderId="7" xfId="0" applyFont="1" applyFill="1" applyBorder="1" applyAlignment="1">
      <alignment/>
    </xf>
    <xf numFmtId="0" fontId="2" fillId="1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1" borderId="10" xfId="0" applyFont="1" applyFill="1" applyBorder="1" applyAlignment="1">
      <alignment/>
    </xf>
    <xf numFmtId="0" fontId="2" fillId="1" borderId="1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1" borderId="12" xfId="0" applyFont="1" applyFill="1" applyBorder="1" applyAlignment="1">
      <alignment/>
    </xf>
    <xf numFmtId="0" fontId="2" fillId="1" borderId="13" xfId="0" applyFont="1" applyFill="1" applyBorder="1" applyAlignment="1">
      <alignment/>
    </xf>
    <xf numFmtId="0" fontId="2" fillId="1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1" borderId="25" xfId="0" applyFont="1" applyFill="1" applyBorder="1" applyAlignment="1">
      <alignment horizontal="center"/>
    </xf>
    <xf numFmtId="0" fontId="2" fillId="1" borderId="26" xfId="0" applyFont="1" applyFill="1" applyBorder="1" applyAlignment="1">
      <alignment horizontal="center"/>
    </xf>
    <xf numFmtId="0" fontId="2" fillId="1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6"/>
  <sheetViews>
    <sheetView tabSelected="1" workbookViewId="0" topLeftCell="A1">
      <selection activeCell="B6" sqref="B6"/>
    </sheetView>
  </sheetViews>
  <sheetFormatPr defaultColWidth="9.140625" defaultRowHeight="12.75"/>
  <cols>
    <col min="1" max="1" width="14.57421875" style="4" customWidth="1"/>
    <col min="2" max="4" width="9.140625" style="4" customWidth="1"/>
    <col min="5" max="12" width="2.28125" style="4" customWidth="1"/>
    <col min="13" max="13" width="2.7109375" style="4" customWidth="1"/>
    <col min="14" max="30" width="2.28125" style="4" customWidth="1"/>
    <col min="31" max="42" width="2.57421875" style="4" customWidth="1"/>
    <col min="43" max="43" width="2.140625" style="4" customWidth="1"/>
    <col min="44" max="44" width="2.421875" style="4" customWidth="1"/>
    <col min="45" max="45" width="2.57421875" style="4" customWidth="1"/>
    <col min="46" max="46" width="2.7109375" style="4" customWidth="1"/>
    <col min="47" max="47" width="2.57421875" style="4" customWidth="1"/>
    <col min="48" max="49" width="2.7109375" style="4" customWidth="1"/>
    <col min="50" max="50" width="2.421875" style="4" customWidth="1"/>
    <col min="51" max="51" width="2.57421875" style="4" customWidth="1"/>
    <col min="52" max="52" width="2.421875" style="4" customWidth="1"/>
    <col min="53" max="53" width="2.8515625" style="4" customWidth="1"/>
    <col min="54" max="54" width="2.28125" style="4" customWidth="1"/>
    <col min="55" max="55" width="2.7109375" style="4" customWidth="1"/>
    <col min="56" max="16384" width="9.140625" style="4" customWidth="1"/>
  </cols>
  <sheetData>
    <row r="1" spans="1:3" ht="12.75">
      <c r="A1" s="4" t="s">
        <v>16</v>
      </c>
      <c r="C1" s="5">
        <v>2.3</v>
      </c>
    </row>
    <row r="2" spans="1:3" ht="12.75">
      <c r="A2" s="4" t="s">
        <v>17</v>
      </c>
      <c r="C2" s="5">
        <v>1.2</v>
      </c>
    </row>
    <row r="3" spans="1:3" ht="12.75">
      <c r="A3" s="4" t="s">
        <v>18</v>
      </c>
      <c r="C3" s="5">
        <v>0.35</v>
      </c>
    </row>
    <row r="4" spans="1:45" ht="12.75">
      <c r="A4" s="6" t="s">
        <v>19</v>
      </c>
      <c r="B4" s="5"/>
      <c r="O4" s="4" t="s">
        <v>9</v>
      </c>
      <c r="S4" s="7"/>
      <c r="T4" s="48">
        <f>$B$5+C1+2*C3</f>
        <v>3</v>
      </c>
      <c r="U4" s="49">
        <f>$B$5+2.3+0.7</f>
        <v>3</v>
      </c>
      <c r="V4" s="49">
        <f>$B$5+2.3+0.7</f>
        <v>3</v>
      </c>
      <c r="W4" s="8" t="s">
        <v>3</v>
      </c>
      <c r="X4" s="49">
        <f>$B$6+2*C3</f>
        <v>0.7</v>
      </c>
      <c r="Y4" s="49">
        <f>$B$6+0.7</f>
        <v>0.7</v>
      </c>
      <c r="Z4" s="51">
        <f>$B$6+0.7</f>
        <v>0.7</v>
      </c>
      <c r="AH4" s="4" t="s">
        <v>9</v>
      </c>
      <c r="AL4" s="7"/>
      <c r="AM4" s="48">
        <f>$B$5+C1+2*C3+C1+2*C3+2</f>
        <v>8</v>
      </c>
      <c r="AN4" s="49">
        <f>$B$5+2.3+0.7+5</f>
        <v>8</v>
      </c>
      <c r="AO4" s="49">
        <f>$B$5+2.3+0.7+5</f>
        <v>8</v>
      </c>
      <c r="AP4" s="8" t="s">
        <v>3</v>
      </c>
      <c r="AQ4" s="49">
        <f>$B$6+2*C3+C2+2*C3+1</f>
        <v>3.5999999999999996</v>
      </c>
      <c r="AR4" s="49">
        <f>$B$6+0.7+3</f>
        <v>3.7</v>
      </c>
      <c r="AS4" s="51">
        <f>$B$6+0.7+3</f>
        <v>3.7</v>
      </c>
    </row>
    <row r="5" spans="1:2" ht="13.5" thickBot="1">
      <c r="A5" s="6" t="s">
        <v>20</v>
      </c>
      <c r="B5" s="5"/>
    </row>
    <row r="6" spans="1:46" ht="14.25" thickBot="1" thickTop="1">
      <c r="A6" s="6" t="s">
        <v>21</v>
      </c>
      <c r="B6" s="5"/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F6" s="12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4"/>
    </row>
    <row r="7" spans="1:46" ht="18.75" thickTop="1">
      <c r="A7" s="15"/>
      <c r="B7" s="16"/>
      <c r="M7" s="17"/>
      <c r="N7" s="1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F7" s="21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3"/>
      <c r="AT7" s="23"/>
    </row>
    <row r="8" spans="1:46" ht="12.75">
      <c r="A8" s="50" t="s">
        <v>24</v>
      </c>
      <c r="B8" s="50"/>
      <c r="C8" s="50"/>
      <c r="D8" s="50"/>
      <c r="M8" s="24"/>
      <c r="N8" s="2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26"/>
      <c r="AF8" s="27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8"/>
      <c r="AT8" s="28"/>
    </row>
    <row r="9" spans="1:46" ht="12.75">
      <c r="A9" s="6" t="s">
        <v>2</v>
      </c>
      <c r="B9" s="29">
        <f>$B$4+2*C3+2*C1</f>
        <v>5.3</v>
      </c>
      <c r="C9" s="8" t="s">
        <v>3</v>
      </c>
      <c r="D9" s="29">
        <f>$B$5+2*C3+C1</f>
        <v>3</v>
      </c>
      <c r="M9" s="24"/>
      <c r="N9" s="2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26"/>
      <c r="AF9" s="2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8"/>
      <c r="AT9" s="28"/>
    </row>
    <row r="10" spans="1:46" ht="12.75">
      <c r="A10" s="6" t="s">
        <v>4</v>
      </c>
      <c r="B10" s="29">
        <f>$B$5+C1+2*C3</f>
        <v>3</v>
      </c>
      <c r="C10" s="8" t="s">
        <v>3</v>
      </c>
      <c r="D10" s="29">
        <f>$B$6+2*C3</f>
        <v>0.7</v>
      </c>
      <c r="M10" s="24"/>
      <c r="N10" s="25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6"/>
      <c r="AF10" s="27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8"/>
      <c r="AT10" s="28"/>
    </row>
    <row r="11" spans="1:46" ht="12.75">
      <c r="A11" s="6" t="s">
        <v>5</v>
      </c>
      <c r="B11" s="29">
        <f>$B$4+2*C3</f>
        <v>0.7</v>
      </c>
      <c r="C11" s="8" t="s">
        <v>3</v>
      </c>
      <c r="D11" s="29">
        <f>$B$6+2*C3</f>
        <v>0.7</v>
      </c>
      <c r="M11" s="24"/>
      <c r="N11" s="2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26"/>
      <c r="AF11" s="27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8"/>
      <c r="AT11" s="28"/>
    </row>
    <row r="12" spans="1:49" ht="12.75">
      <c r="A12" s="15"/>
      <c r="G12" s="4" t="s">
        <v>5</v>
      </c>
      <c r="M12" s="24"/>
      <c r="N12" s="25"/>
      <c r="O12" s="7"/>
      <c r="P12" s="7"/>
      <c r="Q12" s="7"/>
      <c r="R12" s="7" t="s">
        <v>2</v>
      </c>
      <c r="S12" s="7"/>
      <c r="T12" s="7"/>
      <c r="U12" s="7"/>
      <c r="V12" s="30"/>
      <c r="W12" s="7"/>
      <c r="X12" s="7"/>
      <c r="Y12" s="7"/>
      <c r="Z12" s="7"/>
      <c r="AA12" s="26"/>
      <c r="AF12" s="27"/>
      <c r="AG12" s="2"/>
      <c r="AH12" s="2"/>
      <c r="AI12" s="2"/>
      <c r="AJ12" s="2"/>
      <c r="AK12" s="2" t="s">
        <v>2</v>
      </c>
      <c r="AL12" s="2"/>
      <c r="AM12" s="2"/>
      <c r="AN12" s="2"/>
      <c r="AO12" s="3"/>
      <c r="AP12" s="2"/>
      <c r="AQ12" s="2"/>
      <c r="AR12" s="2"/>
      <c r="AS12" s="28"/>
      <c r="AT12" s="28"/>
      <c r="AW12" s="4" t="s">
        <v>5</v>
      </c>
    </row>
    <row r="13" spans="1:46" ht="12.75">
      <c r="A13" s="50" t="s">
        <v>25</v>
      </c>
      <c r="B13" s="50"/>
      <c r="C13" s="50"/>
      <c r="D13" s="50"/>
      <c r="M13" s="24"/>
      <c r="N13" s="25"/>
      <c r="O13" s="7"/>
      <c r="P13" s="7"/>
      <c r="Q13" s="7"/>
      <c r="R13" s="7" t="s">
        <v>0</v>
      </c>
      <c r="S13" s="7"/>
      <c r="T13" s="7"/>
      <c r="U13" s="7"/>
      <c r="V13" s="7" t="s">
        <v>1</v>
      </c>
      <c r="W13" s="7"/>
      <c r="X13" s="7"/>
      <c r="Y13" s="7"/>
      <c r="Z13" s="7"/>
      <c r="AA13" s="26"/>
      <c r="AF13" s="27"/>
      <c r="AG13" s="2"/>
      <c r="AH13" s="2"/>
      <c r="AI13" s="2"/>
      <c r="AJ13" s="2"/>
      <c r="AK13" s="2" t="s">
        <v>0</v>
      </c>
      <c r="AL13" s="2"/>
      <c r="AM13" s="2"/>
      <c r="AN13" s="2"/>
      <c r="AO13" s="2" t="s">
        <v>1</v>
      </c>
      <c r="AP13" s="2"/>
      <c r="AQ13" s="2"/>
      <c r="AR13" s="2"/>
      <c r="AS13" s="28"/>
      <c r="AT13" s="28"/>
    </row>
    <row r="14" spans="1:54" ht="12.75">
      <c r="A14" s="6" t="s">
        <v>2</v>
      </c>
      <c r="B14" s="29">
        <f>$B$4+2*C3+2*C1+2*C1+2*C3+1.7</f>
        <v>12.299999999999997</v>
      </c>
      <c r="C14" s="8" t="s">
        <v>3</v>
      </c>
      <c r="D14" s="29">
        <f>$B$5+2*C3+C1+C1+2*C3+2</f>
        <v>8</v>
      </c>
      <c r="F14" s="48">
        <f>$B$4+2*C3</f>
        <v>0.7</v>
      </c>
      <c r="G14" s="49">
        <f>$B$4+0.7</f>
        <v>0.7</v>
      </c>
      <c r="H14" s="49">
        <f>$B$4+0.7</f>
        <v>0.7</v>
      </c>
      <c r="I14" s="8" t="s">
        <v>3</v>
      </c>
      <c r="J14" s="49">
        <f>$B$6+2*C3</f>
        <v>0.7</v>
      </c>
      <c r="K14" s="49">
        <f>$B$6+0.7</f>
        <v>0.7</v>
      </c>
      <c r="L14" s="49">
        <f>$B$6+0.7</f>
        <v>0.7</v>
      </c>
      <c r="M14" s="24"/>
      <c r="N14" s="25"/>
      <c r="O14" s="7"/>
      <c r="P14" s="7"/>
      <c r="Q14" s="48">
        <f>$B$4+2*C3+2*C1</f>
        <v>5.3</v>
      </c>
      <c r="R14" s="49">
        <f>$B$4+0.7+4.6</f>
        <v>5.3</v>
      </c>
      <c r="S14" s="51">
        <f>$B$4+0.7+4.6</f>
        <v>5.3</v>
      </c>
      <c r="T14" s="8" t="s">
        <v>3</v>
      </c>
      <c r="U14" s="49">
        <f>$B$5+2*C3+C1</f>
        <v>3</v>
      </c>
      <c r="V14" s="49">
        <f>$B$5+0.7+2.3</f>
        <v>3</v>
      </c>
      <c r="W14" s="51">
        <f>$B$5+0.7+2.3</f>
        <v>3</v>
      </c>
      <c r="X14" s="7"/>
      <c r="Y14" s="7"/>
      <c r="Z14" s="7"/>
      <c r="AA14" s="26"/>
      <c r="AF14" s="27"/>
      <c r="AG14" s="2"/>
      <c r="AH14" s="2"/>
      <c r="AI14" s="2"/>
      <c r="AJ14" s="52">
        <f>$B$4+2*C3+2*C1+2*C1+2*C3+1.7</f>
        <v>12.299999999999997</v>
      </c>
      <c r="AK14" s="53">
        <f>$B$4+0.7+4.6+7</f>
        <v>12.3</v>
      </c>
      <c r="AL14" s="53">
        <f>$B$4+0.7+4.6+7</f>
        <v>12.3</v>
      </c>
      <c r="AM14" s="1" t="s">
        <v>3</v>
      </c>
      <c r="AN14" s="53">
        <f>$B$5+2*C3+C1+C1+2*C3+2</f>
        <v>8</v>
      </c>
      <c r="AO14" s="53">
        <f>$B$5+0.7+2.3+5</f>
        <v>8</v>
      </c>
      <c r="AP14" s="54">
        <f>$B$5+0.7+2.3+5</f>
        <v>8</v>
      </c>
      <c r="AQ14" s="2"/>
      <c r="AR14" s="2"/>
      <c r="AS14" s="28"/>
      <c r="AT14" s="28"/>
      <c r="AV14" s="48">
        <f>$B$4+2*C3+2*C1+2*C3+1.7</f>
        <v>7.7</v>
      </c>
      <c r="AW14" s="49">
        <f>$B$4+0.7</f>
        <v>0.7</v>
      </c>
      <c r="AX14" s="49">
        <f>$B$4+0.7</f>
        <v>0.7</v>
      </c>
      <c r="AY14" s="8" t="s">
        <v>3</v>
      </c>
      <c r="AZ14" s="48">
        <f>$B$6+2*C3+3</f>
        <v>3.7</v>
      </c>
      <c r="BA14" s="49">
        <f>$B$6+0.7</f>
        <v>0.7</v>
      </c>
      <c r="BB14" s="51">
        <f>$B$6+0.7</f>
        <v>0.7</v>
      </c>
    </row>
    <row r="15" spans="1:46" ht="12.75">
      <c r="A15" s="6" t="s">
        <v>4</v>
      </c>
      <c r="B15" s="29">
        <f>$B$5+C1+2*C3+C1+2*C3+2</f>
        <v>8</v>
      </c>
      <c r="C15" s="8" t="s">
        <v>3</v>
      </c>
      <c r="D15" s="29">
        <f>$B$6+2*C3+C2+2*C3+1</f>
        <v>3.5999999999999996</v>
      </c>
      <c r="M15" s="24"/>
      <c r="N15" s="2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6"/>
      <c r="AF15" s="27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8"/>
      <c r="AT15" s="28"/>
    </row>
    <row r="16" spans="1:46" ht="12.75">
      <c r="A16" s="6" t="s">
        <v>5</v>
      </c>
      <c r="B16" s="29">
        <f>$B$4+2*C3+2*C1+2*C3+1.7</f>
        <v>7.7</v>
      </c>
      <c r="C16" s="8" t="s">
        <v>3</v>
      </c>
      <c r="D16" s="29">
        <f>$B$6+2*C3+C2+2*C3+1</f>
        <v>3.5999999999999996</v>
      </c>
      <c r="M16" s="24"/>
      <c r="N16" s="2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26"/>
      <c r="AF16" s="27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8"/>
      <c r="AT16" s="28"/>
    </row>
    <row r="17" spans="13:46" ht="12.75">
      <c r="M17" s="24"/>
      <c r="N17" s="25"/>
      <c r="O17" s="7"/>
      <c r="P17" s="7"/>
      <c r="Q17" s="7" t="s">
        <v>10</v>
      </c>
      <c r="R17" s="7"/>
      <c r="S17" s="7"/>
      <c r="T17" s="7"/>
      <c r="U17" s="7"/>
      <c r="V17" s="7"/>
      <c r="W17" s="7"/>
      <c r="X17" s="7"/>
      <c r="Y17" s="7"/>
      <c r="Z17" s="7"/>
      <c r="AA17" s="26"/>
      <c r="AF17" s="27"/>
      <c r="AG17" s="2"/>
      <c r="AH17" s="2"/>
      <c r="AI17" s="2"/>
      <c r="AJ17" s="2" t="s">
        <v>12</v>
      </c>
      <c r="AK17" s="2"/>
      <c r="AL17" s="2"/>
      <c r="AM17" s="2"/>
      <c r="AN17" s="2"/>
      <c r="AO17" s="2"/>
      <c r="AP17" s="2"/>
      <c r="AQ17" s="2"/>
      <c r="AR17" s="2"/>
      <c r="AS17" s="28"/>
      <c r="AT17" s="28"/>
    </row>
    <row r="18" spans="1:46" ht="12.75">
      <c r="A18" s="50" t="s">
        <v>6</v>
      </c>
      <c r="B18" s="50"/>
      <c r="C18" s="50"/>
      <c r="D18" s="50"/>
      <c r="M18" s="24"/>
      <c r="N18" s="2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26"/>
      <c r="AF18" s="27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8"/>
      <c r="AT18" s="28"/>
    </row>
    <row r="19" spans="1:46" ht="12.75" customHeight="1">
      <c r="A19" s="6" t="s">
        <v>7</v>
      </c>
      <c r="B19" s="29">
        <f>$B$5+2*C1+4*C3+3-C3</f>
        <v>8.65</v>
      </c>
      <c r="C19" s="8" t="s">
        <v>3</v>
      </c>
      <c r="D19" s="29">
        <f>$B$4+4*C1+4*C3+3.4-2*C3</f>
        <v>13.3</v>
      </c>
      <c r="M19" s="24"/>
      <c r="N19" s="25"/>
      <c r="O19" s="7"/>
      <c r="P19" s="7"/>
      <c r="Q19" s="7"/>
      <c r="R19" s="7"/>
      <c r="S19" s="56" t="s">
        <v>22</v>
      </c>
      <c r="T19" s="56"/>
      <c r="U19" s="56"/>
      <c r="V19" s="7"/>
      <c r="W19" s="7"/>
      <c r="X19" s="7"/>
      <c r="Y19" s="7"/>
      <c r="Z19" s="7"/>
      <c r="AA19" s="26"/>
      <c r="AF19" s="27"/>
      <c r="AG19" s="2"/>
      <c r="AH19" s="2"/>
      <c r="AI19" s="2"/>
      <c r="AJ19" s="2"/>
      <c r="AK19" s="2"/>
      <c r="AL19" s="57" t="s">
        <v>23</v>
      </c>
      <c r="AM19" s="57"/>
      <c r="AN19" s="57"/>
      <c r="AO19" s="2"/>
      <c r="AP19" s="2"/>
      <c r="AQ19" s="2"/>
      <c r="AR19" s="2"/>
      <c r="AS19" s="28"/>
      <c r="AT19" s="28"/>
    </row>
    <row r="20" spans="1:46" ht="12.75" customHeight="1">
      <c r="A20" s="6" t="s">
        <v>8</v>
      </c>
      <c r="B20" s="29">
        <f>$B$6+2*C3+C2+2*C3+1</f>
        <v>3.5999999999999996</v>
      </c>
      <c r="C20" s="8" t="s">
        <v>3</v>
      </c>
      <c r="D20" s="29">
        <f>$B$4+4*C1+4*C3+3.4-2*C3</f>
        <v>13.3</v>
      </c>
      <c r="M20" s="24"/>
      <c r="N20" s="25"/>
      <c r="O20" s="7"/>
      <c r="P20" s="7"/>
      <c r="Q20" s="7"/>
      <c r="R20" s="7"/>
      <c r="S20" s="56"/>
      <c r="T20" s="56"/>
      <c r="U20" s="56"/>
      <c r="V20" s="7"/>
      <c r="W20" s="7"/>
      <c r="X20" s="7"/>
      <c r="Y20" s="7"/>
      <c r="Z20" s="7"/>
      <c r="AA20" s="26"/>
      <c r="AF20" s="27"/>
      <c r="AG20" s="2"/>
      <c r="AH20" s="2"/>
      <c r="AI20" s="2"/>
      <c r="AJ20" s="2"/>
      <c r="AK20" s="2"/>
      <c r="AL20" s="57"/>
      <c r="AM20" s="57"/>
      <c r="AN20" s="57"/>
      <c r="AO20" s="2"/>
      <c r="AP20" s="2"/>
      <c r="AQ20" s="2"/>
      <c r="AR20" s="2"/>
      <c r="AS20" s="28"/>
      <c r="AT20" s="28"/>
    </row>
    <row r="21" spans="1:46" ht="12.75" customHeight="1">
      <c r="A21" s="31"/>
      <c r="B21" s="7"/>
      <c r="C21" s="30"/>
      <c r="D21" s="7"/>
      <c r="M21" s="24"/>
      <c r="N21" s="25"/>
      <c r="O21" s="7"/>
      <c r="P21" s="7"/>
      <c r="Q21" s="7"/>
      <c r="R21" s="7"/>
      <c r="S21" s="56"/>
      <c r="T21" s="56"/>
      <c r="U21" s="56"/>
      <c r="V21" s="7"/>
      <c r="W21" s="7"/>
      <c r="X21" s="7"/>
      <c r="Y21" s="7"/>
      <c r="Z21" s="7"/>
      <c r="AA21" s="26"/>
      <c r="AF21" s="27"/>
      <c r="AG21" s="2"/>
      <c r="AH21" s="2"/>
      <c r="AI21" s="2"/>
      <c r="AJ21" s="2"/>
      <c r="AK21" s="2"/>
      <c r="AL21" s="57"/>
      <c r="AM21" s="57"/>
      <c r="AN21" s="57"/>
      <c r="AO21" s="2"/>
      <c r="AP21" s="2"/>
      <c r="AQ21" s="2"/>
      <c r="AR21" s="2"/>
      <c r="AS21" s="28"/>
      <c r="AT21" s="28"/>
    </row>
    <row r="22" spans="1:46" ht="12.75">
      <c r="A22" s="31"/>
      <c r="B22" s="7"/>
      <c r="C22" s="30"/>
      <c r="D22" s="7"/>
      <c r="M22" s="24"/>
      <c r="N22" s="2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26"/>
      <c r="AF22" s="27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8"/>
      <c r="AT22" s="28"/>
    </row>
    <row r="23" spans="13:46" ht="12.75">
      <c r="M23" s="24"/>
      <c r="N23" s="2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26"/>
      <c r="AF23" s="27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8"/>
      <c r="AT23" s="28"/>
    </row>
    <row r="24" spans="13:46" ht="12.75">
      <c r="M24" s="24"/>
      <c r="N24" s="2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26"/>
      <c r="AF24" s="2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8"/>
      <c r="AT24" s="28"/>
    </row>
    <row r="25" spans="13:46" ht="12.75">
      <c r="M25" s="24"/>
      <c r="N25" s="2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26"/>
      <c r="AF25" s="27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8"/>
      <c r="AT25" s="28"/>
    </row>
    <row r="26" spans="13:46" ht="13.5" thickBot="1">
      <c r="M26" s="24"/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F26" s="35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7"/>
      <c r="AT26" s="37"/>
    </row>
    <row r="27" spans="13:46" ht="14.25" thickBot="1" thickTop="1"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1"/>
      <c r="AF27" s="12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4"/>
    </row>
    <row r="28" ht="13.5" thickTop="1"/>
    <row r="29" spans="15:45" ht="12.75">
      <c r="O29" s="4" t="s">
        <v>9</v>
      </c>
      <c r="T29" s="48">
        <f>$B$5+C1+2*C3</f>
        <v>3</v>
      </c>
      <c r="U29" s="49">
        <f>$B$5+2.3+0.7</f>
        <v>3</v>
      </c>
      <c r="V29" s="49">
        <f>$B$5+2.3+0.7</f>
        <v>3</v>
      </c>
      <c r="W29" s="8" t="s">
        <v>3</v>
      </c>
      <c r="X29" s="49">
        <f>$B$6+2*C3</f>
        <v>0.7</v>
      </c>
      <c r="Y29" s="49">
        <f>$B$6+0.7</f>
        <v>0.7</v>
      </c>
      <c r="Z29" s="51">
        <f>$B$6+0.7</f>
        <v>0.7</v>
      </c>
      <c r="AH29" s="4" t="s">
        <v>9</v>
      </c>
      <c r="AM29" s="48">
        <f>$B$5+C1+2*C3+C1+2*C3+2</f>
        <v>8</v>
      </c>
      <c r="AN29" s="49">
        <f>$B$5+2.3+0.7+5</f>
        <v>8</v>
      </c>
      <c r="AO29" s="49">
        <f>$B$5+2.3+0.7+5</f>
        <v>8</v>
      </c>
      <c r="AP29" s="8" t="s">
        <v>3</v>
      </c>
      <c r="AQ29" s="49">
        <f>$B$6+2*C3+C2+2*C3+1</f>
        <v>3.5999999999999996</v>
      </c>
      <c r="AR29" s="49">
        <f>$B$6+0.7+3</f>
        <v>3.7</v>
      </c>
      <c r="AS29" s="51">
        <f>$B$6+0.7+3</f>
        <v>3.7</v>
      </c>
    </row>
    <row r="31" ht="12.75">
      <c r="AB31" s="4" t="s">
        <v>11</v>
      </c>
    </row>
    <row r="32" spans="30:33" ht="13.5" thickBot="1">
      <c r="AD32" s="7"/>
      <c r="AE32" s="7"/>
      <c r="AF32" s="7"/>
      <c r="AG32" s="7"/>
    </row>
    <row r="33" spans="11:47" ht="13.5" thickTop="1">
      <c r="K33" s="18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  <c r="AA33" s="18"/>
      <c r="AB33" s="19"/>
      <c r="AC33" s="19"/>
      <c r="AD33" s="19"/>
      <c r="AE33" s="19"/>
      <c r="AF33" s="19"/>
      <c r="AG33" s="20"/>
      <c r="AH33" s="26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20"/>
    </row>
    <row r="34" spans="11:47" ht="12.75">
      <c r="K34" s="2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26"/>
      <c r="AA34" s="25"/>
      <c r="AB34" s="7"/>
      <c r="AC34" s="7"/>
      <c r="AD34" s="7"/>
      <c r="AE34" s="7"/>
      <c r="AF34" s="7"/>
      <c r="AG34" s="26"/>
      <c r="AH34" s="26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26"/>
    </row>
    <row r="35" spans="11:47" ht="12.75">
      <c r="K35" s="2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26"/>
      <c r="AA35" s="25"/>
      <c r="AB35" s="7"/>
      <c r="AC35" s="7"/>
      <c r="AD35" s="7"/>
      <c r="AE35" s="7"/>
      <c r="AF35" s="7"/>
      <c r="AG35" s="26"/>
      <c r="AH35" s="26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26"/>
    </row>
    <row r="36" spans="11:47" ht="12.75">
      <c r="K36" s="25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26"/>
      <c r="AA36" s="25"/>
      <c r="AB36" s="7"/>
      <c r="AC36" s="7"/>
      <c r="AD36" s="7"/>
      <c r="AE36" s="7"/>
      <c r="AF36" s="7"/>
      <c r="AG36" s="26"/>
      <c r="AH36" s="26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26"/>
    </row>
    <row r="37" spans="11:47" ht="12.75">
      <c r="K37" s="25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26"/>
      <c r="AA37" s="25"/>
      <c r="AB37" s="7"/>
      <c r="AC37" s="7"/>
      <c r="AD37" s="7"/>
      <c r="AE37" s="7"/>
      <c r="AF37" s="7"/>
      <c r="AG37" s="26"/>
      <c r="AH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26"/>
    </row>
    <row r="38" spans="11:47" ht="12.75">
      <c r="K38" s="25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26"/>
      <c r="AA38" s="25"/>
      <c r="AB38" s="7"/>
      <c r="AC38" s="7"/>
      <c r="AD38" s="7"/>
      <c r="AE38" s="7"/>
      <c r="AF38" s="7"/>
      <c r="AG38" s="26"/>
      <c r="AH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26"/>
    </row>
    <row r="39" spans="11:47" ht="12.75">
      <c r="K39" s="25"/>
      <c r="L39" s="7"/>
      <c r="M39" s="7"/>
      <c r="N39" s="7"/>
      <c r="O39" s="7"/>
      <c r="P39" s="7"/>
      <c r="Q39" s="7"/>
      <c r="R39" s="7"/>
      <c r="S39" s="7"/>
      <c r="T39" s="30"/>
      <c r="U39" s="7"/>
      <c r="V39" s="7"/>
      <c r="W39" s="7"/>
      <c r="X39" s="7"/>
      <c r="Y39" s="26"/>
      <c r="AA39" s="25"/>
      <c r="AB39" s="7"/>
      <c r="AC39" s="7"/>
      <c r="AD39" s="7"/>
      <c r="AE39" s="7"/>
      <c r="AF39" s="7"/>
      <c r="AG39" s="26"/>
      <c r="AH39" s="26"/>
      <c r="AI39" s="7"/>
      <c r="AJ39" s="7"/>
      <c r="AK39" s="7"/>
      <c r="AL39" s="7"/>
      <c r="AM39" s="7"/>
      <c r="AN39" s="7"/>
      <c r="AO39" s="7"/>
      <c r="AP39" s="30"/>
      <c r="AQ39" s="7"/>
      <c r="AR39" s="7"/>
      <c r="AS39" s="7"/>
      <c r="AT39" s="7"/>
      <c r="AU39" s="26"/>
    </row>
    <row r="40" spans="11:47" ht="12.75">
      <c r="K40" s="25"/>
      <c r="L40" s="7"/>
      <c r="M40" s="7"/>
      <c r="N40" s="7"/>
      <c r="O40" s="7"/>
      <c r="P40" s="7" t="s">
        <v>1</v>
      </c>
      <c r="Q40" s="7"/>
      <c r="R40" s="7"/>
      <c r="S40" s="7"/>
      <c r="T40" s="7"/>
      <c r="U40" s="7" t="s">
        <v>0</v>
      </c>
      <c r="V40" s="7"/>
      <c r="W40" s="7"/>
      <c r="X40" s="7"/>
      <c r="Y40" s="26"/>
      <c r="AA40" s="25"/>
      <c r="AB40" s="7" t="s">
        <v>1</v>
      </c>
      <c r="AC40" s="7"/>
      <c r="AD40" s="7"/>
      <c r="AE40" s="7"/>
      <c r="AF40" s="7" t="s">
        <v>0</v>
      </c>
      <c r="AG40" s="26"/>
      <c r="AH40" s="26"/>
      <c r="AI40" s="7"/>
      <c r="AJ40" s="7"/>
      <c r="AK40" s="7"/>
      <c r="AL40" s="7"/>
      <c r="AM40" s="7" t="s">
        <v>1</v>
      </c>
      <c r="AN40" s="7"/>
      <c r="AO40" s="7"/>
      <c r="AP40" s="7"/>
      <c r="AQ40" s="7"/>
      <c r="AR40" s="7" t="s">
        <v>0</v>
      </c>
      <c r="AS40" s="7"/>
      <c r="AT40" s="7"/>
      <c r="AU40" s="26"/>
    </row>
    <row r="41" spans="11:47" ht="12.75">
      <c r="K41" s="25"/>
      <c r="L41" s="7"/>
      <c r="M41" s="7"/>
      <c r="N41" s="48">
        <f>$B$5+2*C1+4*C3+3-C3</f>
        <v>8.65</v>
      </c>
      <c r="O41" s="49">
        <f>$B$5+9-0.35+2.3</f>
        <v>10.95</v>
      </c>
      <c r="P41" s="49">
        <f>$B$5+9-0.35+2.3</f>
        <v>10.95</v>
      </c>
      <c r="Q41" s="49">
        <f>$B$5+9-0.35+2.3</f>
        <v>10.95</v>
      </c>
      <c r="R41" s="8" t="s">
        <v>3</v>
      </c>
      <c r="S41" s="49">
        <f>$B$4+4*C1+4*C3+3.4-2*C3</f>
        <v>13.3</v>
      </c>
      <c r="T41" s="49">
        <f>$B$4+14-0.7</f>
        <v>13.3</v>
      </c>
      <c r="U41" s="49">
        <f>$B$4+14-0.7</f>
        <v>13.3</v>
      </c>
      <c r="V41" s="51">
        <f>$B$4+14-0.7</f>
        <v>13.3</v>
      </c>
      <c r="W41" s="7"/>
      <c r="X41" s="7"/>
      <c r="Y41" s="26"/>
      <c r="AA41" s="55">
        <f>$B$6+2*C3+C2+2*C3+1</f>
        <v>3.5999999999999996</v>
      </c>
      <c r="AB41" s="49">
        <f>$B$6+6+4.6</f>
        <v>10.6</v>
      </c>
      <c r="AC41" s="51">
        <f>$B$6+6+4.6</f>
        <v>10.6</v>
      </c>
      <c r="AD41" s="8" t="s">
        <v>3</v>
      </c>
      <c r="AE41" s="49">
        <f>$B$4+4*C1+4*C3+3.4-2*C3</f>
        <v>13.3</v>
      </c>
      <c r="AF41" s="49">
        <f>$B$4+14-0.7</f>
        <v>13.3</v>
      </c>
      <c r="AG41" s="49">
        <f>$B$4+14-0.7</f>
        <v>13.3</v>
      </c>
      <c r="AH41" s="24"/>
      <c r="AI41" s="7"/>
      <c r="AJ41" s="7"/>
      <c r="AK41" s="7"/>
      <c r="AL41" s="48">
        <f>$B$5+2*C1+4*C3+3-C3</f>
        <v>8.65</v>
      </c>
      <c r="AM41" s="49">
        <f>$B$5+9-0.35+2.3</f>
        <v>10.95</v>
      </c>
      <c r="AN41" s="49">
        <f>$B$5+9-0.35+2.3</f>
        <v>10.95</v>
      </c>
      <c r="AO41" s="8" t="s">
        <v>3</v>
      </c>
      <c r="AP41" s="49">
        <f>$B$4+4*C1+4*C3+3.4-2*C3</f>
        <v>13.3</v>
      </c>
      <c r="AQ41" s="49">
        <f>$B$4+14-0.7</f>
        <v>13.3</v>
      </c>
      <c r="AR41" s="49">
        <f>$B$4+14-0.7</f>
        <v>13.3</v>
      </c>
      <c r="AS41" s="51">
        <f>$B$4+14-0.7</f>
        <v>13.3</v>
      </c>
      <c r="AT41" s="7"/>
      <c r="AU41" s="26"/>
    </row>
    <row r="42" spans="11:47" ht="12.75">
      <c r="K42" s="25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26"/>
      <c r="AA42" s="25"/>
      <c r="AB42" s="7"/>
      <c r="AC42" s="7"/>
      <c r="AD42" s="7"/>
      <c r="AE42" s="7"/>
      <c r="AF42" s="7"/>
      <c r="AG42" s="26"/>
      <c r="AH42" s="26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26"/>
    </row>
    <row r="43" spans="11:47" ht="12.75">
      <c r="K43" s="25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26"/>
      <c r="AA43" s="25"/>
      <c r="AB43" s="7"/>
      <c r="AC43" s="7"/>
      <c r="AD43" s="7"/>
      <c r="AE43" s="7"/>
      <c r="AF43" s="7"/>
      <c r="AG43" s="26"/>
      <c r="AH43" s="26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26"/>
    </row>
    <row r="44" spans="11:47" ht="12.75">
      <c r="K44" s="25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26"/>
      <c r="AA44" s="25"/>
      <c r="AB44" s="7"/>
      <c r="AC44" s="7"/>
      <c r="AD44" s="7"/>
      <c r="AE44" s="7"/>
      <c r="AF44" s="7"/>
      <c r="AG44" s="26"/>
      <c r="AH44" s="26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26"/>
    </row>
    <row r="45" spans="11:47" ht="12.75">
      <c r="K45" s="2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26"/>
      <c r="AA45" s="25"/>
      <c r="AB45" s="7"/>
      <c r="AC45" s="7"/>
      <c r="AD45" s="7"/>
      <c r="AE45" s="7"/>
      <c r="AF45" s="7"/>
      <c r="AG45" s="26"/>
      <c r="AH45" s="26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26"/>
    </row>
    <row r="46" spans="11:47" ht="12.75">
      <c r="K46" s="25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6"/>
      <c r="AA46" s="25"/>
      <c r="AB46" s="7"/>
      <c r="AC46" s="7"/>
      <c r="AD46" s="7"/>
      <c r="AE46" s="7"/>
      <c r="AF46" s="7"/>
      <c r="AG46" s="26"/>
      <c r="AH46" s="26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26"/>
    </row>
    <row r="47" spans="11:47" ht="12.75">
      <c r="K47" s="25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26"/>
      <c r="AA47" s="25"/>
      <c r="AB47" s="7"/>
      <c r="AC47" s="7"/>
      <c r="AD47" s="7"/>
      <c r="AE47" s="7"/>
      <c r="AF47" s="7"/>
      <c r="AG47" s="26"/>
      <c r="AH47" s="26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26"/>
    </row>
    <row r="48" spans="11:47" ht="12.75">
      <c r="K48" s="25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26"/>
      <c r="AA48" s="25"/>
      <c r="AB48" s="7"/>
      <c r="AC48" s="7"/>
      <c r="AD48" s="7"/>
      <c r="AE48" s="7"/>
      <c r="AF48" s="7"/>
      <c r="AG48" s="26"/>
      <c r="AH48" s="26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26"/>
    </row>
    <row r="49" spans="11:47" ht="12.75">
      <c r="K49" s="25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26"/>
      <c r="AA49" s="25"/>
      <c r="AB49" s="7"/>
      <c r="AC49" s="7"/>
      <c r="AD49" s="7"/>
      <c r="AE49" s="7"/>
      <c r="AF49" s="7"/>
      <c r="AG49" s="26"/>
      <c r="AH49" s="26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26"/>
    </row>
    <row r="50" spans="11:47" ht="12.75">
      <c r="K50" s="25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6"/>
      <c r="AA50" s="25"/>
      <c r="AB50" s="7"/>
      <c r="AC50" s="7"/>
      <c r="AD50" s="7"/>
      <c r="AE50" s="7"/>
      <c r="AF50" s="7"/>
      <c r="AG50" s="26"/>
      <c r="AH50" s="26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26"/>
    </row>
    <row r="51" spans="11:47" ht="12.75">
      <c r="K51" s="25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6"/>
      <c r="AA51" s="25"/>
      <c r="AB51" s="7"/>
      <c r="AC51" s="7"/>
      <c r="AD51" s="7"/>
      <c r="AE51" s="7"/>
      <c r="AF51" s="7"/>
      <c r="AG51" s="26"/>
      <c r="AH51" s="26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26"/>
    </row>
    <row r="52" spans="11:47" ht="12.75">
      <c r="K52" s="2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26"/>
      <c r="AA52" s="25"/>
      <c r="AB52" s="7"/>
      <c r="AC52" s="7"/>
      <c r="AD52" s="7"/>
      <c r="AE52" s="7"/>
      <c r="AF52" s="7"/>
      <c r="AG52" s="26"/>
      <c r="AH52" s="26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26"/>
    </row>
    <row r="53" spans="11:47" ht="12.75">
      <c r="K53" s="25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26"/>
      <c r="AA53" s="25"/>
      <c r="AB53" s="7"/>
      <c r="AC53" s="7"/>
      <c r="AD53" s="7"/>
      <c r="AE53" s="7"/>
      <c r="AF53" s="7"/>
      <c r="AG53" s="26"/>
      <c r="AH53" s="26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26"/>
    </row>
    <row r="54" spans="11:47" ht="13.5" thickBot="1">
      <c r="K54" s="3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4"/>
      <c r="AA54" s="32"/>
      <c r="AB54" s="33"/>
      <c r="AC54" s="33"/>
      <c r="AD54" s="33"/>
      <c r="AE54" s="33"/>
      <c r="AF54" s="33"/>
      <c r="AG54" s="34"/>
      <c r="AH54" s="26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4"/>
    </row>
    <row r="55" ht="13.5" thickTop="1">
      <c r="AH55" s="7"/>
    </row>
    <row r="56" spans="4:54" ht="12.7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4:53" ht="12.7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4:53" ht="12.7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4:53" ht="13.5" thickBo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  <row r="60" spans="4:53" ht="13.5" thickBot="1">
      <c r="D60" s="7"/>
      <c r="E60" s="7"/>
      <c r="F60" s="7"/>
      <c r="G60" s="7"/>
      <c r="H60" s="7"/>
      <c r="I60" s="7"/>
      <c r="J60" s="7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0"/>
      <c r="AE60" s="41"/>
      <c r="AF60" s="41"/>
      <c r="AG60" s="41"/>
      <c r="AH60" s="41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4:53" ht="12.75">
      <c r="D61" s="7"/>
      <c r="E61" s="7"/>
      <c r="F61" s="7"/>
      <c r="G61" s="7"/>
      <c r="H61" s="7"/>
      <c r="I61" s="7"/>
      <c r="J61" s="7"/>
      <c r="K61" s="4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43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4:53" ht="12.75">
      <c r="D62" s="7"/>
      <c r="E62" s="7"/>
      <c r="F62" s="7"/>
      <c r="G62" s="7"/>
      <c r="H62" s="7"/>
      <c r="I62" s="7"/>
      <c r="J62" s="7"/>
      <c r="K62" s="4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43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4:53" ht="12.75">
      <c r="D63" s="7"/>
      <c r="E63" s="7"/>
      <c r="F63" s="7"/>
      <c r="G63" s="7"/>
      <c r="H63" s="7"/>
      <c r="I63" s="7"/>
      <c r="J63" s="7"/>
      <c r="K63" s="42"/>
      <c r="L63" s="7"/>
      <c r="M63" s="7"/>
      <c r="N63" s="7"/>
      <c r="O63" s="7" t="s">
        <v>13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43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</row>
    <row r="64" spans="4:53" ht="12.75">
      <c r="D64" s="7"/>
      <c r="E64" s="7"/>
      <c r="F64" s="7"/>
      <c r="G64" s="7"/>
      <c r="H64" s="7"/>
      <c r="I64" s="7"/>
      <c r="J64" s="7"/>
      <c r="K64" s="4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43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</row>
    <row r="65" spans="4:53" ht="12.75">
      <c r="D65" s="7"/>
      <c r="E65" s="7"/>
      <c r="F65" s="7"/>
      <c r="G65" s="7"/>
      <c r="H65" s="7"/>
      <c r="I65" s="7"/>
      <c r="J65" s="7"/>
      <c r="K65" s="42"/>
      <c r="L65" s="7"/>
      <c r="M65" s="7"/>
      <c r="N65" s="7"/>
      <c r="O65" s="48">
        <f>(N41*2)+AA41+60+12+AQ29*2</f>
        <v>100.10000000000001</v>
      </c>
      <c r="P65" s="49"/>
      <c r="Q65" s="49"/>
      <c r="R65" s="51"/>
      <c r="S65" s="7" t="s">
        <v>3</v>
      </c>
      <c r="T65" s="48">
        <f>S41+60</f>
        <v>73.3</v>
      </c>
      <c r="U65" s="49"/>
      <c r="V65" s="49"/>
      <c r="W65" s="51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43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4:53" ht="12.75">
      <c r="D66" s="7"/>
      <c r="E66" s="7"/>
      <c r="F66" s="7"/>
      <c r="G66" s="7"/>
      <c r="H66" s="7"/>
      <c r="I66" s="7"/>
      <c r="J66" s="7"/>
      <c r="K66" s="4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43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 spans="4:53" ht="12.75">
      <c r="D67" s="7"/>
      <c r="E67" s="7"/>
      <c r="F67" s="7"/>
      <c r="G67" s="7"/>
      <c r="H67" s="7"/>
      <c r="I67" s="7"/>
      <c r="J67" s="7"/>
      <c r="K67" s="4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43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4:53" ht="12.75">
      <c r="D68" s="7"/>
      <c r="E68" s="7"/>
      <c r="F68" s="7"/>
      <c r="G68" s="7"/>
      <c r="H68" s="7"/>
      <c r="I68" s="7"/>
      <c r="J68" s="7"/>
      <c r="K68" s="4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43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4:53" ht="12.75">
      <c r="D69" s="7"/>
      <c r="E69" s="7"/>
      <c r="F69" s="7"/>
      <c r="G69" s="7"/>
      <c r="H69" s="7"/>
      <c r="I69" s="7"/>
      <c r="J69" s="7"/>
      <c r="K69" s="4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43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4:53" ht="13.5" thickBot="1">
      <c r="D70" s="7"/>
      <c r="E70" s="7"/>
      <c r="F70" s="7"/>
      <c r="G70" s="7"/>
      <c r="H70" s="7"/>
      <c r="I70" s="7"/>
      <c r="J70" s="7"/>
      <c r="K70" s="4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41"/>
      <c r="AF70" s="41"/>
      <c r="AG70" s="41"/>
      <c r="AH70" s="44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</row>
    <row r="71" spans="4:53" ht="13.5" thickBot="1">
      <c r="D71" s="7"/>
      <c r="E71" s="7"/>
      <c r="F71" s="7"/>
      <c r="G71" s="7"/>
      <c r="H71" s="7"/>
      <c r="I71" s="7"/>
      <c r="J71" s="7"/>
      <c r="K71" s="45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6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4:53" ht="12.7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</row>
    <row r="73" spans="4:53" ht="12.75">
      <c r="D73" s="7"/>
      <c r="E73" s="7"/>
      <c r="F73" s="7"/>
      <c r="G73" s="7"/>
      <c r="H73" s="7"/>
      <c r="I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 spans="4:46" ht="13.5" thickBot="1">
      <c r="D74" s="7"/>
      <c r="E74" s="7"/>
      <c r="F74" s="7"/>
      <c r="G74" s="7"/>
      <c r="H74" s="7"/>
      <c r="I74" s="7"/>
      <c r="AM74" s="7"/>
      <c r="AN74" s="7"/>
      <c r="AO74" s="7"/>
      <c r="AP74" s="7"/>
      <c r="AQ74" s="7"/>
      <c r="AR74" s="7"/>
      <c r="AS74" s="7"/>
      <c r="AT74" s="7"/>
    </row>
    <row r="75" spans="4:46" ht="12.75">
      <c r="D75" s="7"/>
      <c r="E75" s="7"/>
      <c r="F75" s="7"/>
      <c r="G75" s="7"/>
      <c r="H75" s="7"/>
      <c r="I75" s="7"/>
      <c r="K75" s="38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7"/>
      <c r="AM75" s="7"/>
      <c r="AN75" s="7"/>
      <c r="AO75" s="7"/>
      <c r="AP75" s="7"/>
      <c r="AQ75" s="7"/>
      <c r="AR75" s="7"/>
      <c r="AS75" s="7"/>
      <c r="AT75" s="7"/>
    </row>
    <row r="76" spans="4:32" ht="12.75">
      <c r="D76" s="7"/>
      <c r="E76" s="7"/>
      <c r="F76" s="7"/>
      <c r="G76" s="7"/>
      <c r="H76" s="7"/>
      <c r="I76" s="7"/>
      <c r="K76" s="42"/>
      <c r="L76" s="7"/>
      <c r="M76" s="7"/>
      <c r="N76" s="7"/>
      <c r="O76" s="7" t="s">
        <v>14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43"/>
    </row>
    <row r="77" spans="4:32" ht="12.75">
      <c r="D77" s="7"/>
      <c r="E77" s="7"/>
      <c r="F77" s="7"/>
      <c r="G77" s="7"/>
      <c r="H77" s="7"/>
      <c r="I77" s="7"/>
      <c r="K77" s="4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43"/>
    </row>
    <row r="78" spans="4:32" ht="12.75">
      <c r="D78" s="7"/>
      <c r="E78" s="7"/>
      <c r="F78" s="7"/>
      <c r="G78" s="7"/>
      <c r="H78" s="7"/>
      <c r="I78" s="7"/>
      <c r="K78" s="42"/>
      <c r="L78" s="7"/>
      <c r="M78" s="7"/>
      <c r="N78" s="7"/>
      <c r="O78" s="48">
        <f>T4+F14+T29+60</f>
        <v>66.7</v>
      </c>
      <c r="P78" s="49"/>
      <c r="Q78" s="49"/>
      <c r="R78" s="51"/>
      <c r="S78" s="7" t="s">
        <v>3</v>
      </c>
      <c r="T78" s="48">
        <f>X4*2+50</f>
        <v>51.4</v>
      </c>
      <c r="U78" s="49"/>
      <c r="V78" s="49"/>
      <c r="W78" s="51"/>
      <c r="X78" s="7"/>
      <c r="Y78" s="7"/>
      <c r="Z78" s="7"/>
      <c r="AA78" s="7"/>
      <c r="AB78" s="7"/>
      <c r="AC78" s="7"/>
      <c r="AD78" s="7"/>
      <c r="AE78" s="7"/>
      <c r="AF78" s="43"/>
    </row>
    <row r="79" spans="11:53" ht="13.5" thickBot="1">
      <c r="K79" s="45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4"/>
      <c r="AU79" s="7"/>
      <c r="AV79" s="7"/>
      <c r="AW79" s="7"/>
      <c r="AX79" s="7"/>
      <c r="AY79" s="7"/>
      <c r="AZ79" s="7"/>
      <c r="BA79" s="7"/>
    </row>
    <row r="80" spans="47:53" ht="12.75">
      <c r="AU80" s="7"/>
      <c r="AV80" s="7"/>
      <c r="AW80" s="7"/>
      <c r="AX80" s="7"/>
      <c r="AY80" s="7"/>
      <c r="AZ80" s="7"/>
      <c r="BA80" s="7"/>
    </row>
    <row r="81" spans="12:45" ht="13.5" thickBot="1"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12:43" ht="12.75">
      <c r="L82" s="7"/>
      <c r="M82" s="7"/>
      <c r="N82" s="7"/>
      <c r="O82" s="7"/>
      <c r="P82" s="38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47"/>
      <c r="AC82" s="7"/>
      <c r="AD82" s="7"/>
      <c r="AE82" s="38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47"/>
    </row>
    <row r="83" spans="12:43" ht="12.75">
      <c r="L83" s="7"/>
      <c r="M83" s="7"/>
      <c r="N83" s="7"/>
      <c r="O83" s="7"/>
      <c r="P83" s="42"/>
      <c r="Q83" s="7" t="s">
        <v>15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43"/>
      <c r="AC83" s="7"/>
      <c r="AD83" s="7"/>
      <c r="AE83" s="42"/>
      <c r="AF83" s="7" t="s">
        <v>15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43"/>
    </row>
    <row r="84" spans="12:43" ht="12.75">
      <c r="L84" s="7"/>
      <c r="M84" s="7"/>
      <c r="N84" s="7"/>
      <c r="O84" s="7"/>
      <c r="P84" s="4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43"/>
      <c r="AC84" s="7"/>
      <c r="AD84" s="7"/>
      <c r="AE84" s="42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43"/>
    </row>
    <row r="85" spans="12:43" ht="12.75">
      <c r="L85" s="7"/>
      <c r="M85" s="7"/>
      <c r="N85" s="7"/>
      <c r="O85" s="7"/>
      <c r="P85" s="42"/>
      <c r="Q85" s="48">
        <f>AM4+90</f>
        <v>98</v>
      </c>
      <c r="R85" s="49"/>
      <c r="S85" s="49"/>
      <c r="T85" s="51"/>
      <c r="U85" s="7" t="s">
        <v>3</v>
      </c>
      <c r="V85" s="48">
        <f>AQ29*2+50</f>
        <v>57.2</v>
      </c>
      <c r="W85" s="49"/>
      <c r="X85" s="49"/>
      <c r="Y85" s="51"/>
      <c r="Z85" s="7"/>
      <c r="AA85" s="7"/>
      <c r="AB85" s="43"/>
      <c r="AC85" s="7"/>
      <c r="AD85" s="7"/>
      <c r="AE85" s="42"/>
      <c r="AF85" s="48">
        <f>AM29+90</f>
        <v>98</v>
      </c>
      <c r="AG85" s="49"/>
      <c r="AH85" s="49"/>
      <c r="AI85" s="51"/>
      <c r="AJ85" s="7" t="s">
        <v>3</v>
      </c>
      <c r="AK85" s="48">
        <f>AQ29*2+50</f>
        <v>57.2</v>
      </c>
      <c r="AL85" s="49"/>
      <c r="AM85" s="49"/>
      <c r="AN85" s="51"/>
      <c r="AO85" s="7"/>
      <c r="AP85" s="7"/>
      <c r="AQ85" s="43"/>
    </row>
    <row r="86" spans="12:43" ht="13.5" thickBot="1">
      <c r="L86" s="7"/>
      <c r="M86" s="7"/>
      <c r="N86" s="7"/>
      <c r="O86" s="7"/>
      <c r="P86" s="45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4"/>
      <c r="AC86" s="7"/>
      <c r="AD86" s="7"/>
      <c r="AE86" s="45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4"/>
    </row>
  </sheetData>
  <mergeCells count="35">
    <mergeCell ref="AF85:AI85"/>
    <mergeCell ref="AK85:AN85"/>
    <mergeCell ref="O65:R65"/>
    <mergeCell ref="T65:W65"/>
    <mergeCell ref="Q85:T85"/>
    <mergeCell ref="V85:Y85"/>
    <mergeCell ref="O78:R78"/>
    <mergeCell ref="T78:W78"/>
    <mergeCell ref="S41:V41"/>
    <mergeCell ref="N41:Q41"/>
    <mergeCell ref="AZ14:BB14"/>
    <mergeCell ref="AP41:AS41"/>
    <mergeCell ref="AA41:AC41"/>
    <mergeCell ref="AE41:AG41"/>
    <mergeCell ref="AL41:AN41"/>
    <mergeCell ref="AV14:AX14"/>
    <mergeCell ref="S19:U21"/>
    <mergeCell ref="AL19:AN21"/>
    <mergeCell ref="AQ4:AS4"/>
    <mergeCell ref="AJ14:AL14"/>
    <mergeCell ref="AN14:AP14"/>
    <mergeCell ref="T29:V29"/>
    <mergeCell ref="X29:Z29"/>
    <mergeCell ref="AM29:AO29"/>
    <mergeCell ref="AQ29:AS29"/>
    <mergeCell ref="U14:W14"/>
    <mergeCell ref="T4:V4"/>
    <mergeCell ref="X4:Z4"/>
    <mergeCell ref="AM4:AO4"/>
    <mergeCell ref="A8:D8"/>
    <mergeCell ref="A13:D13"/>
    <mergeCell ref="A18:D18"/>
    <mergeCell ref="Q14:S14"/>
    <mergeCell ref="F14:H14"/>
    <mergeCell ref="J14:L14"/>
  </mergeCells>
  <printOptions/>
  <pageMargins left="0.75" right="0.75" top="1" bottom="1" header="0.5" footer="0.5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Sidoti</dc:creator>
  <cp:keywords/>
  <dc:description/>
  <cp:lastModifiedBy>Alessandro Sidoti</cp:lastModifiedBy>
  <cp:lastPrinted>2015-02-05T09:57:39Z</cp:lastPrinted>
  <dcterms:created xsi:type="dcterms:W3CDTF">2008-05-07T15:14:56Z</dcterms:created>
  <dcterms:modified xsi:type="dcterms:W3CDTF">2015-10-01T09:43:11Z</dcterms:modified>
  <cp:category/>
  <cp:version/>
  <cp:contentType/>
  <cp:contentStatus/>
</cp:coreProperties>
</file>